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 activeTab="1"/>
  </bookViews>
  <sheets>
    <sheet name="Fee" sheetId="2" r:id="rId1"/>
    <sheet name="Total" sheetId="1" r:id="rId2"/>
  </sheets>
  <definedNames>
    <definedName name="_xlnm.Print_Titles" localSheetId="1">Total!$1:$3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P5" i="1"/>
  <c r="P6" i="1"/>
  <c r="P7" i="1"/>
  <c r="P8" i="1"/>
  <c r="P9" i="1"/>
  <c r="P10" i="1"/>
  <c r="P11" i="1"/>
  <c r="P12" i="1"/>
  <c r="P13" i="1"/>
  <c r="P14" i="1"/>
  <c r="P4" i="1"/>
  <c r="N5" i="1"/>
  <c r="N6" i="1"/>
  <c r="N7" i="1"/>
  <c r="N8" i="1"/>
  <c r="N9" i="1"/>
  <c r="N10" i="1"/>
  <c r="N11" i="1"/>
  <c r="N12" i="1"/>
  <c r="N13" i="1"/>
  <c r="N14" i="1"/>
  <c r="N4" i="1"/>
  <c r="I5" i="1"/>
  <c r="I6" i="1"/>
  <c r="I7" i="1"/>
  <c r="I8" i="1"/>
  <c r="I9" i="1"/>
  <c r="I10" i="1"/>
  <c r="I11" i="1"/>
  <c r="I12" i="1"/>
  <c r="I13" i="1"/>
  <c r="I14" i="1"/>
  <c r="I4" i="1"/>
  <c r="J5" i="1"/>
  <c r="J6" i="1"/>
  <c r="J7" i="1"/>
  <c r="J8" i="1"/>
  <c r="J9" i="1"/>
  <c r="J10" i="1"/>
  <c r="J11" i="1"/>
  <c r="J12" i="1"/>
  <c r="J13" i="1"/>
  <c r="J14" i="1"/>
  <c r="J4" i="1"/>
  <c r="L5" i="1"/>
  <c r="L6" i="1"/>
  <c r="L7" i="1"/>
  <c r="L8" i="1"/>
  <c r="L9" i="1"/>
  <c r="L10" i="1"/>
  <c r="L11" i="1"/>
  <c r="L12" i="1"/>
  <c r="L13" i="1"/>
  <c r="L14" i="1"/>
  <c r="L4" i="1"/>
  <c r="M14" i="1" l="1"/>
  <c r="M13" i="1"/>
  <c r="O14" i="1"/>
  <c r="O13" i="1"/>
  <c r="Q14" i="1"/>
  <c r="Q13" i="1"/>
  <c r="Q5" i="1"/>
  <c r="Q6" i="1"/>
  <c r="Q4" i="1"/>
  <c r="O5" i="1"/>
  <c r="O6" i="1"/>
  <c r="O4" i="1"/>
  <c r="M5" i="1"/>
  <c r="M6" i="1"/>
  <c r="M4" i="1"/>
  <c r="K14" i="1"/>
  <c r="K13" i="1"/>
  <c r="K5" i="1"/>
  <c r="K6" i="1"/>
  <c r="K4" i="1"/>
  <c r="M8" i="1"/>
  <c r="M9" i="1"/>
  <c r="M10" i="1"/>
  <c r="M11" i="1"/>
  <c r="M12" i="1"/>
  <c r="O8" i="1"/>
  <c r="O9" i="1"/>
  <c r="O10" i="1"/>
  <c r="O11" i="1"/>
  <c r="O12" i="1"/>
  <c r="Q8" i="1"/>
  <c r="Q9" i="1"/>
  <c r="Q10" i="1"/>
  <c r="Q11" i="1"/>
  <c r="Q12" i="1"/>
  <c r="Q7" i="1"/>
  <c r="O7" i="1"/>
  <c r="M7" i="1"/>
  <c r="K8" i="1"/>
  <c r="K9" i="1"/>
  <c r="K10" i="1"/>
  <c r="K11" i="1"/>
  <c r="K12" i="1"/>
  <c r="K7" i="1"/>
</calcChain>
</file>

<file path=xl/sharedStrings.xml><?xml version="1.0" encoding="utf-8"?>
<sst xmlns="http://schemas.openxmlformats.org/spreadsheetml/2006/main" count="87" uniqueCount="49">
  <si>
    <t>#*</t>
  </si>
  <si>
    <t xml:space="preserve">برگزاري کلاس آمادگي براي زايمان از هفته 20 تا 37 بارداري به ازاي هر جلسه فردي 90 دقيقه </t>
  </si>
  <si>
    <t>#</t>
  </si>
  <si>
    <t>کد</t>
  </si>
  <si>
    <t>ویژگی کد</t>
  </si>
  <si>
    <t>شرح کد</t>
  </si>
  <si>
    <t>توضیحات</t>
  </si>
  <si>
    <t xml:space="preserve"> کل</t>
  </si>
  <si>
    <t>حرفه‌ای</t>
  </si>
  <si>
    <t>فنی</t>
  </si>
  <si>
    <t>ارزش پایه بیهوشی</t>
  </si>
  <si>
    <t xml:space="preserve">تعرفه خدمات درمانی طب ایرانی </t>
  </si>
  <si>
    <t>سال</t>
  </si>
  <si>
    <t>خدمات طب ایرانی و مکمل سطح دو (فهرست خدمات این سطح با پیشنهاد وزارت بهداشت، درمان و آموزش پزشکی و توسط دبیرخانه شورای عالی بیمه سلامت کشور ابلاغ می‌گردد)</t>
  </si>
  <si>
    <t xml:space="preserve">(توسط دستگاه بدون نیاز به فعالیت ماساژور) (در صورتی که توسط پزشک متخصص طب سنتی باشد 100 درصد این کد و اگر توسط سایر افراد صاحب صلاحیت و دوره دیده مورد تایید وزارت بهداشت، درمان و آموزش پزشکی ارائه خدمت شود 80 درصد این کد قابل محاسبه و اخذ می‌باشد) </t>
  </si>
  <si>
    <t xml:space="preserve">طب‌سوزنی بدون تحریک الکتریکی؛ هر جلسه </t>
  </si>
  <si>
    <t>طب‌سوزنی با تحریک الکتریکی؛ هر جلسه</t>
  </si>
  <si>
    <t>خدمات طب ایرانی و مکمل سطح یک (فهرست خدمات این سطح با پیشنهاد وزارت بهداشت، درمان و آموزش پزشکی و توسط دبیرخانه شورای عالی بیمه سلامت کشور ابلاغ می‌گردد)</t>
  </si>
  <si>
    <t xml:space="preserve"> (در صورتی که توسط پزشک متخصص طب سنتی باشد 100 درصد این کد و اگر توسط سایر افراد صاحب صلاحیت و دوره دیده مورد تایید وزارت بهداشت، درمان و آموزش پزشکی ارائه خدمت شود 80 درصد این کد قابل محاسبه و اخذ می‌باشد) </t>
  </si>
  <si>
    <t>حجامت ‌تر</t>
  </si>
  <si>
    <t>حجامت خشک (بادکش) نیاز به فعالیت ماساژور</t>
  </si>
  <si>
    <t>خدمات طب ایرانی و مکمل سطح سه (فهرست خدمات این سطح با پیشنهاد وزارت بهداشت، درمان و آموزش پزشکی و توسط دبیرخانه شورای عالی بیمه سلامت کشور ابلاغ می‌گردد)</t>
  </si>
  <si>
    <t xml:space="preserve">(در صورتی که توسط پزشک متخصص طب سنتی باشد 100 درصد این کد و اگر توسط سایر افراد صاحب صلاحیت و دوره دیده مورد تایید وزارت بهداشت، درمان و آموزش پزشکی ارائه خدمت شود 80 درصد این کد قابل محاسبه و اخذ می‌باشد) </t>
  </si>
  <si>
    <t>فصد خون به هر روش 
توسط افراد صاحب صلاحیت بر اساس استانداردهای ابلاغی وزارت بهداشت، درمان و آموزش پزشکی</t>
  </si>
  <si>
    <t>برگزاري كلاس اصول حفظ تندرستي و مراقبت از خود و يا آموزش به بيمار براي هر بيمار براساس پروتکل‌هاي تدوين شده ، یا ارائه مشاوره برای خبرها بد توسط فردي حرفه‌‌اي(پزشک يا غيرپزشک) حداقل 30 دقيقه</t>
  </si>
  <si>
    <t>ماساژ یا تمرین درمانی یا تکنیک های درمان دستی (برای مثال؛ حرکت دادن، دستکاری، درناژ دستی لنفاتیک ها و کشش دستی)؛ به ازای هر جلسه (فقط در موارد لنف ادما تحت پوشش بیمه پایه می باشد.)</t>
  </si>
  <si>
    <t>تعرفه بخش دولتی</t>
  </si>
  <si>
    <t>متخصص طب ایرانی</t>
  </si>
  <si>
    <t>پزشک عمومی دوره دیده</t>
  </si>
  <si>
    <t>تعرفه بخش خصوصی</t>
  </si>
  <si>
    <t>تعرفه بخش عمومی غیر دولتی</t>
  </si>
  <si>
    <t>متخصص تمام وقت طب ایرانی</t>
  </si>
  <si>
    <t>متخصص غیر تمام وقت طب ایرانی</t>
  </si>
  <si>
    <t>جزء فنی</t>
  </si>
  <si>
    <t>جزء حرفه ای</t>
  </si>
  <si>
    <t>جزء  فنی</t>
  </si>
  <si>
    <t>تعرفه بخش خیریه</t>
  </si>
  <si>
    <t>جزء حرفه ای #</t>
  </si>
  <si>
    <t>جزء فنی کد 7 #</t>
  </si>
  <si>
    <t>جزء فنی کد 8,9 #</t>
  </si>
  <si>
    <t>سرپایی تمام وقت</t>
  </si>
  <si>
    <t>سرپایی غیر تمام وقت</t>
  </si>
  <si>
    <t>بستری تمام وقت</t>
  </si>
  <si>
    <t>بستری غیر تمام وقت</t>
  </si>
  <si>
    <t>خیریه</t>
  </si>
  <si>
    <t>عمومی غیر دولتی</t>
  </si>
  <si>
    <t>خصوصی</t>
  </si>
  <si>
    <t>دولتی</t>
  </si>
  <si>
    <t>A.R.M Sys 14040201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</si>
</sst>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B Titr"/>
      <charset val="178"/>
    </font>
    <font>
      <sz val="12"/>
      <color theme="1"/>
      <name val="B Titr"/>
      <charset val="178"/>
    </font>
    <font>
      <sz val="11"/>
      <color theme="1"/>
      <name val="B Titr"/>
      <charset val="178"/>
    </font>
    <font>
      <sz val="11"/>
      <color theme="1"/>
      <name val="Calibri Light"/>
      <family val="1"/>
      <scheme val="major"/>
    </font>
    <font>
      <sz val="20"/>
      <color theme="1"/>
      <name val="B Titr"/>
      <charset val="178"/>
    </font>
    <font>
      <sz val="22"/>
      <color theme="1"/>
      <name val="B Titr"/>
      <charset val="178"/>
    </font>
    <font>
      <sz val="24"/>
      <color theme="1"/>
      <name val="B Titr"/>
      <charset val="178"/>
    </font>
    <font>
      <sz val="9"/>
      <color theme="1"/>
      <name val="B Titr"/>
      <charset val="178"/>
    </font>
    <font>
      <sz val="12"/>
      <color theme="1"/>
      <name val="Calibri Light"/>
      <family val="1"/>
      <scheme val="major"/>
    </font>
    <font>
      <sz val="22"/>
      <color theme="1"/>
      <name val="Calibri"/>
      <family val="2"/>
      <scheme val="minor"/>
    </font>
    <font>
      <sz val="14"/>
      <color theme="1"/>
      <name val="Arial Rounded MT Bold"/>
      <family val="2"/>
    </font>
    <font>
      <sz val="12"/>
      <color theme="1"/>
      <name val="Arial Rounded MT Bold"/>
      <family val="2"/>
    </font>
    <font>
      <sz val="15"/>
      <color rgb="FF000000"/>
      <name val="B Nazanin"/>
      <charset val="178"/>
    </font>
    <font>
      <sz val="15"/>
      <color theme="1"/>
      <name val="B Nazanin"/>
      <charset val="178"/>
    </font>
    <font>
      <sz val="24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0">
    <xf numFmtId="0" fontId="0" fillId="0" borderId="0" xfId="0"/>
    <xf numFmtId="1" fontId="4" fillId="0" borderId="1" xfId="1" applyNumberFormat="1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 readingOrder="2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1" fillId="0" borderId="0" xfId="2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 wrapText="1"/>
    </xf>
    <xf numFmtId="1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readingOrder="2"/>
    </xf>
    <xf numFmtId="0" fontId="16" fillId="0" borderId="1" xfId="0" applyFont="1" applyFill="1" applyBorder="1" applyAlignment="1">
      <alignment horizontal="center" vertical="center" wrapText="1" readingOrder="2"/>
    </xf>
    <xf numFmtId="1" fontId="17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readingOrder="2"/>
    </xf>
    <xf numFmtId="0" fontId="17" fillId="0" borderId="1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textRotation="90"/>
    </xf>
    <xf numFmtId="3" fontId="11" fillId="0" borderId="1" xfId="0" applyNumberFormat="1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22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K14" sqref="K14"/>
    </sheetView>
  </sheetViews>
  <sheetFormatPr defaultRowHeight="15" x14ac:dyDescent="0.25"/>
  <cols>
    <col min="1" max="7" width="12.7109375" customWidth="1"/>
    <col min="8" max="8" width="13.5703125" customWidth="1"/>
    <col min="9" max="9" width="18.7109375" bestFit="1" customWidth="1"/>
  </cols>
  <sheetData>
    <row r="1" spans="1:9" ht="18.75" x14ac:dyDescent="0.25">
      <c r="A1" s="28" t="s">
        <v>26</v>
      </c>
      <c r="B1" s="28"/>
      <c r="C1" s="28"/>
      <c r="D1" s="28"/>
      <c r="E1" s="28"/>
      <c r="F1" s="28"/>
      <c r="G1" s="28"/>
      <c r="H1" s="28"/>
      <c r="I1" s="26">
        <v>1404</v>
      </c>
    </row>
    <row r="2" spans="1:9" ht="18.75" x14ac:dyDescent="0.25">
      <c r="A2" s="27" t="s">
        <v>34</v>
      </c>
      <c r="B2" s="27"/>
      <c r="C2" s="27"/>
      <c r="D2" s="27"/>
      <c r="E2" s="27"/>
      <c r="F2" s="27" t="s">
        <v>33</v>
      </c>
      <c r="G2" s="27"/>
      <c r="H2" s="27"/>
      <c r="I2" s="26"/>
    </row>
    <row r="3" spans="1:9" ht="37.5" x14ac:dyDescent="0.25">
      <c r="A3" s="10" t="s">
        <v>40</v>
      </c>
      <c r="B3" s="10" t="s">
        <v>41</v>
      </c>
      <c r="C3" s="10" t="s">
        <v>42</v>
      </c>
      <c r="D3" s="10" t="s">
        <v>43</v>
      </c>
      <c r="E3" s="10" t="s">
        <v>37</v>
      </c>
      <c r="F3" s="10" t="s">
        <v>35</v>
      </c>
      <c r="G3" s="10" t="s">
        <v>38</v>
      </c>
      <c r="H3" s="10" t="s">
        <v>39</v>
      </c>
      <c r="I3" s="26"/>
    </row>
    <row r="4" spans="1:9" ht="15.75" x14ac:dyDescent="0.25">
      <c r="A4" s="11">
        <v>770000</v>
      </c>
      <c r="B4" s="11">
        <v>410000</v>
      </c>
      <c r="C4" s="11">
        <v>1370000</v>
      </c>
      <c r="D4" s="11">
        <v>410000</v>
      </c>
      <c r="E4" s="11"/>
      <c r="F4" s="11">
        <v>670000</v>
      </c>
      <c r="G4" s="11">
        <v>670000</v>
      </c>
      <c r="H4" s="11">
        <v>670000</v>
      </c>
      <c r="I4" s="26"/>
    </row>
    <row r="5" spans="1:9" ht="18.75" x14ac:dyDescent="0.25">
      <c r="A5" s="29" t="s">
        <v>29</v>
      </c>
      <c r="B5" s="29"/>
      <c r="C5" s="29"/>
      <c r="D5" s="29"/>
      <c r="E5" s="29"/>
      <c r="F5" s="29"/>
      <c r="G5" s="29"/>
      <c r="H5" s="29"/>
      <c r="I5" s="26"/>
    </row>
    <row r="6" spans="1:9" ht="18.75" x14ac:dyDescent="0.25">
      <c r="A6" s="27" t="s">
        <v>34</v>
      </c>
      <c r="B6" s="27"/>
      <c r="C6" s="27"/>
      <c r="D6" s="27"/>
      <c r="E6" s="27"/>
      <c r="F6" s="27" t="s">
        <v>33</v>
      </c>
      <c r="G6" s="27"/>
      <c r="H6" s="27"/>
      <c r="I6" s="26"/>
    </row>
    <row r="7" spans="1:9" ht="18.75" x14ac:dyDescent="0.25">
      <c r="A7" s="10" t="s">
        <v>34</v>
      </c>
      <c r="B7" s="10"/>
      <c r="C7" s="10"/>
      <c r="D7" s="10"/>
      <c r="E7" s="10" t="s">
        <v>37</v>
      </c>
      <c r="F7" s="10" t="s">
        <v>35</v>
      </c>
      <c r="G7" s="10" t="s">
        <v>38</v>
      </c>
      <c r="H7" s="10" t="s">
        <v>39</v>
      </c>
      <c r="I7" s="26"/>
    </row>
    <row r="8" spans="1:9" ht="15.75" x14ac:dyDescent="0.25">
      <c r="A8" s="11">
        <v>1370000</v>
      </c>
      <c r="B8" s="11"/>
      <c r="C8" s="11"/>
      <c r="D8" s="11"/>
      <c r="E8" s="11">
        <v>770000</v>
      </c>
      <c r="F8" s="11">
        <v>4350000</v>
      </c>
      <c r="G8" s="11">
        <v>2750000</v>
      </c>
      <c r="H8" s="11">
        <v>2600000</v>
      </c>
      <c r="I8" s="26"/>
    </row>
    <row r="9" spans="1:9" ht="18.75" customHeight="1" x14ac:dyDescent="0.25">
      <c r="A9" s="30" t="s">
        <v>30</v>
      </c>
      <c r="B9" s="30"/>
      <c r="C9" s="30"/>
      <c r="D9" s="30"/>
      <c r="E9" s="30"/>
      <c r="F9" s="30"/>
      <c r="G9" s="30"/>
      <c r="H9" s="30"/>
      <c r="I9" s="26"/>
    </row>
    <row r="10" spans="1:9" ht="18.75" x14ac:dyDescent="0.25">
      <c r="A10" s="27" t="s">
        <v>34</v>
      </c>
      <c r="B10" s="27"/>
      <c r="C10" s="27"/>
      <c r="D10" s="27"/>
      <c r="E10" s="27"/>
      <c r="F10" s="27" t="s">
        <v>33</v>
      </c>
      <c r="G10" s="27"/>
      <c r="H10" s="27"/>
      <c r="I10" s="26"/>
    </row>
    <row r="11" spans="1:9" ht="18.75" x14ac:dyDescent="0.25">
      <c r="A11" s="10" t="s">
        <v>34</v>
      </c>
      <c r="B11" s="10"/>
      <c r="C11" s="10"/>
      <c r="D11" s="10"/>
      <c r="E11" s="10" t="s">
        <v>37</v>
      </c>
      <c r="F11" s="10" t="s">
        <v>35</v>
      </c>
      <c r="G11" s="10" t="s">
        <v>38</v>
      </c>
      <c r="H11" s="10" t="s">
        <v>39</v>
      </c>
      <c r="I11" s="26"/>
    </row>
    <row r="12" spans="1:9" ht="15.75" x14ac:dyDescent="0.25">
      <c r="A12" s="11">
        <v>1370000</v>
      </c>
      <c r="B12" s="11"/>
      <c r="C12" s="11"/>
      <c r="D12" s="11"/>
      <c r="E12" s="11">
        <v>770000</v>
      </c>
      <c r="F12" s="11">
        <v>1750000</v>
      </c>
      <c r="G12" s="11">
        <v>1112000</v>
      </c>
      <c r="H12" s="11">
        <v>1050000</v>
      </c>
      <c r="I12" s="26"/>
    </row>
    <row r="13" spans="1:9" ht="18.75" x14ac:dyDescent="0.25">
      <c r="A13" s="31" t="s">
        <v>36</v>
      </c>
      <c r="B13" s="31"/>
      <c r="C13" s="31"/>
      <c r="D13" s="31"/>
      <c r="E13" s="31"/>
      <c r="F13" s="31"/>
      <c r="G13" s="31"/>
      <c r="H13" s="31"/>
      <c r="I13" s="26"/>
    </row>
    <row r="14" spans="1:9" ht="18.75" x14ac:dyDescent="0.25">
      <c r="A14" s="27" t="s">
        <v>34</v>
      </c>
      <c r="B14" s="27"/>
      <c r="C14" s="27"/>
      <c r="D14" s="27"/>
      <c r="E14" s="27"/>
      <c r="F14" s="27" t="s">
        <v>33</v>
      </c>
      <c r="G14" s="27"/>
      <c r="H14" s="27"/>
      <c r="I14" s="26"/>
    </row>
    <row r="15" spans="1:9" ht="18.75" x14ac:dyDescent="0.25">
      <c r="A15" s="10" t="s">
        <v>34</v>
      </c>
      <c r="B15" s="10"/>
      <c r="C15" s="10"/>
      <c r="D15" s="10"/>
      <c r="E15" s="10" t="s">
        <v>37</v>
      </c>
      <c r="F15" s="10" t="s">
        <v>35</v>
      </c>
      <c r="G15" s="10" t="s">
        <v>38</v>
      </c>
      <c r="H15" s="10" t="s">
        <v>39</v>
      </c>
      <c r="I15" s="26"/>
    </row>
    <row r="16" spans="1:9" ht="15.75" x14ac:dyDescent="0.25">
      <c r="A16" s="11">
        <v>1370000</v>
      </c>
      <c r="B16" s="11"/>
      <c r="C16" s="11"/>
      <c r="D16" s="11"/>
      <c r="E16" s="11">
        <v>770000</v>
      </c>
      <c r="F16" s="11">
        <v>3700000</v>
      </c>
      <c r="G16" s="11">
        <v>2340000</v>
      </c>
      <c r="H16" s="11">
        <v>2210000</v>
      </c>
      <c r="I16" s="26"/>
    </row>
  </sheetData>
  <mergeCells count="13">
    <mergeCell ref="I1:I16"/>
    <mergeCell ref="A2:E2"/>
    <mergeCell ref="F2:H2"/>
    <mergeCell ref="A1:H1"/>
    <mergeCell ref="A5:H5"/>
    <mergeCell ref="A9:H9"/>
    <mergeCell ref="F6:H6"/>
    <mergeCell ref="F10:H10"/>
    <mergeCell ref="F14:H14"/>
    <mergeCell ref="A6:E6"/>
    <mergeCell ref="A10:E10"/>
    <mergeCell ref="A14:E14"/>
    <mergeCell ref="A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="50" zoomScaleNormal="50" workbookViewId="0">
      <selection activeCell="M8" sqref="M8"/>
    </sheetView>
  </sheetViews>
  <sheetFormatPr defaultColWidth="9" defaultRowHeight="53.25" customHeight="1" x14ac:dyDescent="0.25"/>
  <cols>
    <col min="1" max="1" width="12.28515625" style="6" customWidth="1"/>
    <col min="2" max="2" width="7.28515625" style="6" bestFit="1" customWidth="1"/>
    <col min="3" max="3" width="32.85546875" style="6" customWidth="1"/>
    <col min="4" max="4" width="41" style="6" customWidth="1"/>
    <col min="5" max="8" width="7.140625" style="6" customWidth="1"/>
    <col min="9" max="9" width="15.7109375" style="12" customWidth="1"/>
    <col min="10" max="10" width="15.7109375" style="7" customWidth="1"/>
    <col min="11" max="17" width="15.7109375" style="12" customWidth="1"/>
    <col min="18" max="16384" width="9" style="6"/>
  </cols>
  <sheetData>
    <row r="1" spans="1:17" ht="53.25" customHeight="1" x14ac:dyDescent="0.25">
      <c r="A1" s="17">
        <v>1404</v>
      </c>
      <c r="B1" s="18" t="s">
        <v>12</v>
      </c>
      <c r="C1" s="39" t="s">
        <v>11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77.25" customHeight="1" x14ac:dyDescent="0.25">
      <c r="A2" s="36"/>
      <c r="B2" s="37"/>
      <c r="C2" s="37"/>
      <c r="D2" s="37"/>
      <c r="E2" s="37"/>
      <c r="F2" s="37"/>
      <c r="G2" s="37"/>
      <c r="H2" s="38"/>
      <c r="I2" s="35" t="s">
        <v>47</v>
      </c>
      <c r="J2" s="35"/>
      <c r="K2" s="35"/>
      <c r="L2" s="35" t="s">
        <v>46</v>
      </c>
      <c r="M2" s="35"/>
      <c r="N2" s="35" t="s">
        <v>45</v>
      </c>
      <c r="O2" s="35"/>
      <c r="P2" s="35" t="s">
        <v>44</v>
      </c>
      <c r="Q2" s="35"/>
    </row>
    <row r="3" spans="1:17" s="8" customFormat="1" ht="72" customHeight="1" x14ac:dyDescent="0.25">
      <c r="A3" s="1" t="s">
        <v>3</v>
      </c>
      <c r="B3" s="2" t="s">
        <v>4</v>
      </c>
      <c r="C3" s="3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13" t="s">
        <v>31</v>
      </c>
      <c r="J3" s="13" t="s">
        <v>32</v>
      </c>
      <c r="K3" s="15" t="s">
        <v>28</v>
      </c>
      <c r="L3" s="13" t="s">
        <v>27</v>
      </c>
      <c r="M3" s="15" t="s">
        <v>28</v>
      </c>
      <c r="N3" s="13" t="s">
        <v>27</v>
      </c>
      <c r="O3" s="15" t="s">
        <v>28</v>
      </c>
      <c r="P3" s="13" t="s">
        <v>27</v>
      </c>
      <c r="Q3" s="15" t="s">
        <v>28</v>
      </c>
    </row>
    <row r="4" spans="1:17" s="9" customFormat="1" ht="135" customHeight="1" x14ac:dyDescent="0.25">
      <c r="A4" s="14">
        <v>903000</v>
      </c>
      <c r="B4" s="20" t="s">
        <v>0</v>
      </c>
      <c r="C4" s="21" t="s">
        <v>1</v>
      </c>
      <c r="D4" s="21"/>
      <c r="E4" s="16">
        <v>3</v>
      </c>
      <c r="F4" s="16">
        <v>3</v>
      </c>
      <c r="G4" s="16"/>
      <c r="H4" s="16">
        <v>0</v>
      </c>
      <c r="I4" s="14">
        <f xml:space="preserve"> (IF(OR(B4="#*",B4="#"),F4*Fee!$A$4,F4*Fee!$A$4))+(IF(AND(OR(B4="#*",B4="#"),LEFT(Total!A4)="7"),G4*Fee!$G$4,IF(AND(OR(B4="#*",B4="#"),OR(LEFT(Total!A4)="8",LEFT(Total!A4)="9")),G4*Fee!$H$4,G4*Fee!$F$4)))</f>
        <v>2310000</v>
      </c>
      <c r="J4" s="14">
        <f xml:space="preserve"> (IF(OR(B4="#*",B4="#"),F4*Fee!$B$4,F4*Fee!$B$4))+(IF(AND(OR(B4="#*",B4="#"),LEFT(Total!A4)="7"),G4*Fee!$G$4,IF(AND(OR(B4="#*",B4="#"),OR(LEFT(Total!A4)="8",LEFT(Total!A4)="9")),G4*Fee!$H$4,G4*Fee!$F$4)))</f>
        <v>1230000</v>
      </c>
      <c r="K4" s="19">
        <f>J4</f>
        <v>1230000</v>
      </c>
      <c r="L4" s="14">
        <f xml:space="preserve"> (IF(OR(B4="#*",B4="#"),F4*Fee!$E$8,F4*Fee!$A$8))+(IF(AND(OR(B4="#*",B4="#"),LEFT(Total!A4)="7"),G4*Fee!$G$8,IF(AND(OR(B4="#*",B4="#"),OR(LEFT(Total!A4)="8",LEFT(Total!A4)="9")),G4*Fee!$H$8,G4*Fee!$F$8)))</f>
        <v>2310000</v>
      </c>
      <c r="M4" s="19">
        <f>L4</f>
        <v>2310000</v>
      </c>
      <c r="N4" s="14">
        <f xml:space="preserve"> (IF(OR(B4="#*",B4="#"),F4*Fee!$E$12,F4*Fee!$A$12))+(IF(AND(OR(B4="#*",B4="#"),LEFT(Total!A4)="7"),G4*Fee!$G$12,IF(AND(OR(B4="#*",B4="#"),OR(LEFT(Total!A4)="8",LEFT(Total!A4)="9")),G4*Fee!$H$12,G4*Fee!$F$12)))</f>
        <v>2310000</v>
      </c>
      <c r="O4" s="19">
        <f>N4</f>
        <v>2310000</v>
      </c>
      <c r="P4" s="14">
        <f xml:space="preserve"> (IF(OR(B4="#*",B4="#"),F4*Fee!$E$16,F4*Fee!$A$16))+(IF(AND(OR(B4="#*",B4="#"),LEFT(Total!A4)="7"),G4*Fee!$G$16,IF(AND(OR(B4="#*",B4="#"),OR(LEFT(Total!A4)="8",LEFT(Total!A4)="9")),G4*Fee!$H$16,G4*Fee!$F$16)))</f>
        <v>2310000</v>
      </c>
      <c r="Q4" s="19">
        <f>P4</f>
        <v>2310000</v>
      </c>
    </row>
    <row r="5" spans="1:17" s="9" customFormat="1" ht="135" customHeight="1" x14ac:dyDescent="0.25">
      <c r="A5" s="14">
        <v>903000</v>
      </c>
      <c r="B5" s="20" t="s">
        <v>0</v>
      </c>
      <c r="C5" s="21" t="s">
        <v>15</v>
      </c>
      <c r="D5" s="22"/>
      <c r="E5" s="16">
        <v>1.2000000000000002</v>
      </c>
      <c r="F5" s="16">
        <v>0.8</v>
      </c>
      <c r="G5" s="16">
        <v>0.4</v>
      </c>
      <c r="H5" s="16">
        <v>0</v>
      </c>
      <c r="I5" s="14">
        <f xml:space="preserve"> (IF(OR(B5="#*",B5="#"),F5*Fee!$A$4,F5*Fee!$A$4))+(IF(AND(OR(B5="#*",B5="#"),LEFT(Total!A5)="7"),G5*Fee!$G$4,IF(AND(OR(B5="#*",B5="#"),OR(LEFT(Total!A5)="8",LEFT(Total!A5)="9")),G5*Fee!$H$4,G5*Fee!$F$4)))</f>
        <v>884000</v>
      </c>
      <c r="J5" s="14">
        <f xml:space="preserve"> (IF(OR(B5="#*",B5="#"),F5*Fee!$B$4,F5*Fee!$B$4))+(IF(AND(OR(B5="#*",B5="#"),LEFT(Total!A5)="7"),G5*Fee!$G$4,IF(AND(OR(B5="#*",B5="#"),OR(LEFT(Total!A5)="8",LEFT(Total!A5)="9")),G5*Fee!$H$4,G5*Fee!$F$4)))</f>
        <v>596000</v>
      </c>
      <c r="K5" s="19">
        <f t="shared" ref="K5:K6" si="0">J5</f>
        <v>596000</v>
      </c>
      <c r="L5" s="14">
        <f xml:space="preserve"> (IF(OR(B5="#*",B5="#"),F5*Fee!$E$8,F5*Fee!$A$8))+(IF(AND(OR(B5="#*",B5="#"),LEFT(Total!A5)="7"),G5*Fee!$G$8,IF(AND(OR(B5="#*",B5="#"),OR(LEFT(Total!A5)="8",LEFT(Total!A5)="9")),G5*Fee!$H$8,G5*Fee!$F$8)))</f>
        <v>1656000</v>
      </c>
      <c r="M5" s="19">
        <f t="shared" ref="M5:M6" si="1">L5</f>
        <v>1656000</v>
      </c>
      <c r="N5" s="14">
        <f xml:space="preserve"> (IF(OR(B5="#*",B5="#"),F5*Fee!$E$12,F5*Fee!$A$12))+(IF(AND(OR(B5="#*",B5="#"),LEFT(Total!A5)="7"),G5*Fee!$G$12,IF(AND(OR(B5="#*",B5="#"),OR(LEFT(Total!A5)="8",LEFT(Total!A5)="9")),G5*Fee!$H$12,G5*Fee!$F$12)))</f>
        <v>1036000</v>
      </c>
      <c r="O5" s="19">
        <f t="shared" ref="O5:O6" si="2">N5</f>
        <v>1036000</v>
      </c>
      <c r="P5" s="14">
        <f xml:space="preserve"> (IF(OR(B5="#*",B5="#"),F5*Fee!$E$16,F5*Fee!$A$16))+(IF(AND(OR(B5="#*",B5="#"),LEFT(Total!A5)="7"),G5*Fee!$G$16,IF(AND(OR(B5="#*",B5="#"),OR(LEFT(Total!A5)="8",LEFT(Total!A5)="9")),G5*Fee!$H$16,G5*Fee!$F$16)))</f>
        <v>1500000</v>
      </c>
      <c r="Q5" s="19">
        <f t="shared" ref="Q5:Q6" si="3">P5</f>
        <v>1500000</v>
      </c>
    </row>
    <row r="6" spans="1:17" s="9" customFormat="1" ht="135" customHeight="1" x14ac:dyDescent="0.25">
      <c r="A6" s="14">
        <v>903000</v>
      </c>
      <c r="B6" s="20" t="s">
        <v>0</v>
      </c>
      <c r="C6" s="21" t="s">
        <v>16</v>
      </c>
      <c r="D6" s="22"/>
      <c r="E6" s="16">
        <v>1.5</v>
      </c>
      <c r="F6" s="16">
        <v>1</v>
      </c>
      <c r="G6" s="16">
        <v>0.5</v>
      </c>
      <c r="H6" s="16">
        <v>0</v>
      </c>
      <c r="I6" s="14">
        <f xml:space="preserve"> (IF(OR(B6="#*",B6="#"),F6*Fee!$A$4,F6*Fee!$A$4))+(IF(AND(OR(B6="#*",B6="#"),LEFT(Total!A6)="7"),G6*Fee!$G$4,IF(AND(OR(B6="#*",B6="#"),OR(LEFT(Total!A6)="8",LEFT(Total!A6)="9")),G6*Fee!$H$4,G6*Fee!$F$4)))</f>
        <v>1105000</v>
      </c>
      <c r="J6" s="14">
        <f xml:space="preserve"> (IF(OR(B6="#*",B6="#"),F6*Fee!$B$4,F6*Fee!$B$4))+(IF(AND(OR(B6="#*",B6="#"),LEFT(Total!A6)="7"),G6*Fee!$G$4,IF(AND(OR(B6="#*",B6="#"),OR(LEFT(Total!A6)="8",LEFT(Total!A6)="9")),G6*Fee!$H$4,G6*Fee!$F$4)))</f>
        <v>745000</v>
      </c>
      <c r="K6" s="19">
        <f t="shared" si="0"/>
        <v>745000</v>
      </c>
      <c r="L6" s="14">
        <f xml:space="preserve"> (IF(OR(B6="#*",B6="#"),F6*Fee!$E$8,F6*Fee!$A$8))+(IF(AND(OR(B6="#*",B6="#"),LEFT(Total!A6)="7"),G6*Fee!$G$8,IF(AND(OR(B6="#*",B6="#"),OR(LEFT(Total!A6)="8",LEFT(Total!A6)="9")),G6*Fee!$H$8,G6*Fee!$F$8)))</f>
        <v>2070000</v>
      </c>
      <c r="M6" s="19">
        <f t="shared" si="1"/>
        <v>2070000</v>
      </c>
      <c r="N6" s="14">
        <f xml:space="preserve"> (IF(OR(B6="#*",B6="#"),F6*Fee!$E$12,F6*Fee!$A$12))+(IF(AND(OR(B6="#*",B6="#"),LEFT(Total!A6)="7"),G6*Fee!$G$12,IF(AND(OR(B6="#*",B6="#"),OR(LEFT(Total!A6)="8",LEFT(Total!A6)="9")),G6*Fee!$H$12,G6*Fee!$F$12)))</f>
        <v>1295000</v>
      </c>
      <c r="O6" s="19">
        <f t="shared" si="2"/>
        <v>1295000</v>
      </c>
      <c r="P6" s="14">
        <f xml:space="preserve"> (IF(OR(B6="#*",B6="#"),F6*Fee!$E$16,F6*Fee!$A$16))+(IF(AND(OR(B6="#*",B6="#"),LEFT(Total!A6)="7"),G6*Fee!$G$16,IF(AND(OR(B6="#*",B6="#"),OR(LEFT(Total!A6)="8",LEFT(Total!A6)="9")),G6*Fee!$H$16,G6*Fee!$F$16)))</f>
        <v>1875000</v>
      </c>
      <c r="Q6" s="19">
        <f t="shared" si="3"/>
        <v>1875000</v>
      </c>
    </row>
    <row r="7" spans="1:17" s="9" customFormat="1" ht="135" customHeight="1" x14ac:dyDescent="0.25">
      <c r="A7" s="14">
        <v>903000</v>
      </c>
      <c r="B7" s="20" t="s">
        <v>0</v>
      </c>
      <c r="C7" s="21" t="s">
        <v>17</v>
      </c>
      <c r="D7" s="22" t="s">
        <v>18</v>
      </c>
      <c r="E7" s="16">
        <v>1.3</v>
      </c>
      <c r="F7" s="16">
        <v>0.9</v>
      </c>
      <c r="G7" s="16">
        <v>0.4</v>
      </c>
      <c r="H7" s="16">
        <v>0</v>
      </c>
      <c r="I7" s="14">
        <f xml:space="preserve"> (IF(OR(B7="#*",B7="#"),F7*Fee!$A$4,F7*Fee!$A$4))+(IF(AND(OR(B7="#*",B7="#"),LEFT(Total!A7)="7"),G7*Fee!$G$4,IF(AND(OR(B7="#*",B7="#"),OR(LEFT(Total!A7)="8",LEFT(Total!A7)="9")),G7*Fee!$H$4,G7*Fee!$F$4)))</f>
        <v>961000</v>
      </c>
      <c r="J7" s="14">
        <f xml:space="preserve"> (IF(OR(B7="#*",B7="#"),F7*Fee!$B$4,F7*Fee!$B$4))+(IF(AND(OR(B7="#*",B7="#"),LEFT(Total!A7)="7"),G7*Fee!$G$4,IF(AND(OR(B7="#*",B7="#"),OR(LEFT(Total!A7)="8",LEFT(Total!A7)="9")),G7*Fee!$H$4,G7*Fee!$F$4)))</f>
        <v>637000</v>
      </c>
      <c r="K7" s="19">
        <f>J7*0.8</f>
        <v>509600</v>
      </c>
      <c r="L7" s="14">
        <f xml:space="preserve"> (IF(OR(B7="#*",B7="#"),F7*Fee!$E$8,F7*Fee!$A$8))+(IF(AND(OR(B7="#*",B7="#"),LEFT(Total!A7)="7"),G7*Fee!$G$8,IF(AND(OR(B7="#*",B7="#"),OR(LEFT(Total!A7)="8",LEFT(Total!A7)="9")),G7*Fee!$H$8,G7*Fee!$F$8)))</f>
        <v>1733000</v>
      </c>
      <c r="M7" s="19">
        <f>L7*0.8</f>
        <v>1386400</v>
      </c>
      <c r="N7" s="14">
        <f xml:space="preserve"> (IF(OR(B7="#*",B7="#"),F7*Fee!$E$12,F7*Fee!$A$12))+(IF(AND(OR(B7="#*",B7="#"),LEFT(Total!A7)="7"),G7*Fee!$G$12,IF(AND(OR(B7="#*",B7="#"),OR(LEFT(Total!A7)="8",LEFT(Total!A7)="9")),G7*Fee!$H$12,G7*Fee!$F$12)))</f>
        <v>1113000</v>
      </c>
      <c r="O7" s="19">
        <f>N7*0.8</f>
        <v>890400</v>
      </c>
      <c r="P7" s="14">
        <f xml:space="preserve"> (IF(OR(B7="#*",B7="#"),F7*Fee!$E$16,F7*Fee!$A$16))+(IF(AND(OR(B7="#*",B7="#"),LEFT(Total!A7)="7"),G7*Fee!$G$16,IF(AND(OR(B7="#*",B7="#"),OR(LEFT(Total!A7)="8",LEFT(Total!A7)="9")),G7*Fee!$H$16,G7*Fee!$F$16)))</f>
        <v>1577000</v>
      </c>
      <c r="Q7" s="19">
        <f>P7*0.8</f>
        <v>1261600</v>
      </c>
    </row>
    <row r="8" spans="1:17" s="9" customFormat="1" ht="135" customHeight="1" x14ac:dyDescent="0.25">
      <c r="A8" s="14">
        <v>903000</v>
      </c>
      <c r="B8" s="20" t="s">
        <v>2</v>
      </c>
      <c r="C8" s="21" t="s">
        <v>19</v>
      </c>
      <c r="D8" s="22" t="s">
        <v>18</v>
      </c>
      <c r="E8" s="16">
        <v>2.4</v>
      </c>
      <c r="F8" s="16">
        <v>1.8</v>
      </c>
      <c r="G8" s="16">
        <v>0.6</v>
      </c>
      <c r="H8" s="16">
        <v>0</v>
      </c>
      <c r="I8" s="14">
        <f xml:space="preserve"> (IF(OR(B8="#*",B8="#"),F8*Fee!$A$4,F8*Fee!$A$4))+(IF(AND(OR(B8="#*",B8="#"),LEFT(Total!A8)="7"),G8*Fee!$G$4,IF(AND(OR(B8="#*",B8="#"),OR(LEFT(Total!A8)="8",LEFT(Total!A8)="9")),G8*Fee!$H$4,G8*Fee!$F$4)))</f>
        <v>1788000</v>
      </c>
      <c r="J8" s="14">
        <f xml:space="preserve"> (IF(OR(B8="#*",B8="#"),F8*Fee!$B$4,F8*Fee!$B$4))+(IF(AND(OR(B8="#*",B8="#"),LEFT(Total!A8)="7"),G8*Fee!$G$4,IF(AND(OR(B8="#*",B8="#"),OR(LEFT(Total!A8)="8",LEFT(Total!A8)="9")),G8*Fee!$H$4,G8*Fee!$F$4)))</f>
        <v>1140000</v>
      </c>
      <c r="K8" s="19">
        <f t="shared" ref="K8:K12" si="4">J8*0.8</f>
        <v>912000</v>
      </c>
      <c r="L8" s="14">
        <f xml:space="preserve"> (IF(OR(B8="#*",B8="#"),F8*Fee!$E$8,F8*Fee!$A$8))+(IF(AND(OR(B8="#*",B8="#"),LEFT(Total!A8)="7"),G8*Fee!$G$8,IF(AND(OR(B8="#*",B8="#"),OR(LEFT(Total!A8)="8",LEFT(Total!A8)="9")),G8*Fee!$H$8,G8*Fee!$F$8)))</f>
        <v>2946000</v>
      </c>
      <c r="M8" s="19">
        <f t="shared" ref="M8:M12" si="5">L8*0.8</f>
        <v>2356800</v>
      </c>
      <c r="N8" s="14">
        <f xml:space="preserve"> (IF(OR(B8="#*",B8="#"),F8*Fee!$E$12,F8*Fee!$A$12))+(IF(AND(OR(B8="#*",B8="#"),LEFT(Total!A8)="7"),G8*Fee!$G$12,IF(AND(OR(B8="#*",B8="#"),OR(LEFT(Total!A8)="8",LEFT(Total!A8)="9")),G8*Fee!$H$12,G8*Fee!$F$12)))</f>
        <v>2016000</v>
      </c>
      <c r="O8" s="19">
        <f t="shared" ref="O8:O12" si="6">N8*0.8</f>
        <v>1612800</v>
      </c>
      <c r="P8" s="14">
        <f xml:space="preserve"> (IF(OR(B8="#*",B8="#"),F8*Fee!$E$16,F8*Fee!$A$16))+(IF(AND(OR(B8="#*",B8="#"),LEFT(Total!A8)="7"),G8*Fee!$G$16,IF(AND(OR(B8="#*",B8="#"),OR(LEFT(Total!A8)="8",LEFT(Total!A8)="9")),G8*Fee!$H$16,G8*Fee!$F$16)))</f>
        <v>2712000</v>
      </c>
      <c r="Q8" s="19">
        <f t="shared" ref="Q8:Q12" si="7">P8*0.8</f>
        <v>2169600</v>
      </c>
    </row>
    <row r="9" spans="1:17" s="9" customFormat="1" ht="135" customHeight="1" x14ac:dyDescent="0.25">
      <c r="A9" s="14">
        <v>903000</v>
      </c>
      <c r="B9" s="20" t="s">
        <v>0</v>
      </c>
      <c r="C9" s="21" t="s">
        <v>13</v>
      </c>
      <c r="D9" s="22" t="s">
        <v>14</v>
      </c>
      <c r="E9" s="16">
        <v>1.6</v>
      </c>
      <c r="F9" s="16">
        <v>1.1000000000000001</v>
      </c>
      <c r="G9" s="16">
        <v>0.5</v>
      </c>
      <c r="H9" s="16">
        <v>0</v>
      </c>
      <c r="I9" s="14">
        <f xml:space="preserve"> (IF(OR(B9="#*",B9="#"),F9*Fee!$A$4,F9*Fee!$A$4))+(IF(AND(OR(B9="#*",B9="#"),LEFT(Total!A9)="7"),G9*Fee!$G$4,IF(AND(OR(B9="#*",B9="#"),OR(LEFT(Total!A9)="8",LEFT(Total!A9)="9")),G9*Fee!$H$4,G9*Fee!$F$4)))</f>
        <v>1182000</v>
      </c>
      <c r="J9" s="14">
        <f xml:space="preserve"> (IF(OR(B9="#*",B9="#"),F9*Fee!$B$4,F9*Fee!$B$4))+(IF(AND(OR(B9="#*",B9="#"),LEFT(Total!A9)="7"),G9*Fee!$G$4,IF(AND(OR(B9="#*",B9="#"),OR(LEFT(Total!A9)="8",LEFT(Total!A9)="9")),G9*Fee!$H$4,G9*Fee!$F$4)))</f>
        <v>786000</v>
      </c>
      <c r="K9" s="19">
        <f t="shared" si="4"/>
        <v>628800</v>
      </c>
      <c r="L9" s="14">
        <f xml:space="preserve"> (IF(OR(B9="#*",B9="#"),F9*Fee!$E$8,F9*Fee!$A$8))+(IF(AND(OR(B9="#*",B9="#"),LEFT(Total!A9)="7"),G9*Fee!$G$8,IF(AND(OR(B9="#*",B9="#"),OR(LEFT(Total!A9)="8",LEFT(Total!A9)="9")),G9*Fee!$H$8,G9*Fee!$F$8)))</f>
        <v>2147000</v>
      </c>
      <c r="M9" s="19">
        <f t="shared" si="5"/>
        <v>1717600</v>
      </c>
      <c r="N9" s="14">
        <f xml:space="preserve"> (IF(OR(B9="#*",B9="#"),F9*Fee!$E$12,F9*Fee!$A$12))+(IF(AND(OR(B9="#*",B9="#"),LEFT(Total!A9)="7"),G9*Fee!$G$12,IF(AND(OR(B9="#*",B9="#"),OR(LEFT(Total!A9)="8",LEFT(Total!A9)="9")),G9*Fee!$H$12,G9*Fee!$F$12)))</f>
        <v>1372000</v>
      </c>
      <c r="O9" s="19">
        <f t="shared" si="6"/>
        <v>1097600</v>
      </c>
      <c r="P9" s="14">
        <f xml:space="preserve"> (IF(OR(B9="#*",B9="#"),F9*Fee!$E$16,F9*Fee!$A$16))+(IF(AND(OR(B9="#*",B9="#"),LEFT(Total!A9)="7"),G9*Fee!$G$16,IF(AND(OR(B9="#*",B9="#"),OR(LEFT(Total!A9)="8",LEFT(Total!A9)="9")),G9*Fee!$H$16,G9*Fee!$F$16)))</f>
        <v>1952000</v>
      </c>
      <c r="Q9" s="19">
        <f t="shared" si="7"/>
        <v>1561600</v>
      </c>
    </row>
    <row r="10" spans="1:17" s="9" customFormat="1" ht="135" customHeight="1" x14ac:dyDescent="0.25">
      <c r="A10" s="14">
        <v>903000</v>
      </c>
      <c r="B10" s="20" t="s">
        <v>2</v>
      </c>
      <c r="C10" s="21" t="s">
        <v>20</v>
      </c>
      <c r="D10" s="22" t="s">
        <v>18</v>
      </c>
      <c r="E10" s="16">
        <v>1.5</v>
      </c>
      <c r="F10" s="16">
        <v>1</v>
      </c>
      <c r="G10" s="16">
        <v>0.5</v>
      </c>
      <c r="H10" s="16">
        <v>0</v>
      </c>
      <c r="I10" s="14">
        <f xml:space="preserve"> (IF(OR(B10="#*",B10="#"),F10*Fee!$A$4,F10*Fee!$A$4))+(IF(AND(OR(B10="#*",B10="#"),LEFT(Total!A10)="7"),G10*Fee!$G$4,IF(AND(OR(B10="#*",B10="#"),OR(LEFT(Total!A10)="8",LEFT(Total!A10)="9")),G10*Fee!$H$4,G10*Fee!$F$4)))</f>
        <v>1105000</v>
      </c>
      <c r="J10" s="14">
        <f xml:space="preserve"> (IF(OR(B10="#*",B10="#"),F10*Fee!$B$4,F10*Fee!$B$4))+(IF(AND(OR(B10="#*",B10="#"),LEFT(Total!A10)="7"),G10*Fee!$G$4,IF(AND(OR(B10="#*",B10="#"),OR(LEFT(Total!A10)="8",LEFT(Total!A10)="9")),G10*Fee!$H$4,G10*Fee!$F$4)))</f>
        <v>745000</v>
      </c>
      <c r="K10" s="19">
        <f t="shared" si="4"/>
        <v>596000</v>
      </c>
      <c r="L10" s="14">
        <f xml:space="preserve"> (IF(OR(B10="#*",B10="#"),F10*Fee!$E$8,F10*Fee!$A$8))+(IF(AND(OR(B10="#*",B10="#"),LEFT(Total!A10)="7"),G10*Fee!$G$8,IF(AND(OR(B10="#*",B10="#"),OR(LEFT(Total!A10)="8",LEFT(Total!A10)="9")),G10*Fee!$H$8,G10*Fee!$F$8)))</f>
        <v>2070000</v>
      </c>
      <c r="M10" s="19">
        <f t="shared" si="5"/>
        <v>1656000</v>
      </c>
      <c r="N10" s="14">
        <f xml:space="preserve"> (IF(OR(B10="#*",B10="#"),F10*Fee!$E$12,F10*Fee!$A$12))+(IF(AND(OR(B10="#*",B10="#"),LEFT(Total!A10)="7"),G10*Fee!$G$12,IF(AND(OR(B10="#*",B10="#"),OR(LEFT(Total!A10)="8",LEFT(Total!A10)="9")),G10*Fee!$H$12,G10*Fee!$F$12)))</f>
        <v>1295000</v>
      </c>
      <c r="O10" s="19">
        <f t="shared" si="6"/>
        <v>1036000</v>
      </c>
      <c r="P10" s="14">
        <f xml:space="preserve"> (IF(OR(B10="#*",B10="#"),F10*Fee!$E$16,F10*Fee!$A$16))+(IF(AND(OR(B10="#*",B10="#"),LEFT(Total!A10)="7"),G10*Fee!$G$16,IF(AND(OR(B10="#*",B10="#"),OR(LEFT(Total!A10)="8",LEFT(Total!A10)="9")),G10*Fee!$H$16,G10*Fee!$F$16)))</f>
        <v>1875000</v>
      </c>
      <c r="Q10" s="19">
        <f t="shared" si="7"/>
        <v>1500000</v>
      </c>
    </row>
    <row r="11" spans="1:17" s="9" customFormat="1" ht="135" customHeight="1" x14ac:dyDescent="0.25">
      <c r="A11" s="14">
        <v>903000</v>
      </c>
      <c r="B11" s="20" t="s">
        <v>0</v>
      </c>
      <c r="C11" s="21" t="s">
        <v>21</v>
      </c>
      <c r="D11" s="22" t="s">
        <v>22</v>
      </c>
      <c r="E11" s="16">
        <v>2.8000000000000003</v>
      </c>
      <c r="F11" s="16">
        <v>2.2000000000000002</v>
      </c>
      <c r="G11" s="16">
        <v>0.6</v>
      </c>
      <c r="H11" s="16">
        <v>0</v>
      </c>
      <c r="I11" s="14">
        <f xml:space="preserve"> (IF(OR(B11="#*",B11="#"),F11*Fee!$A$4,F11*Fee!$A$4))+(IF(AND(OR(B11="#*",B11="#"),LEFT(Total!A11)="7"),G11*Fee!$G$4,IF(AND(OR(B11="#*",B11="#"),OR(LEFT(Total!A11)="8",LEFT(Total!A11)="9")),G11*Fee!$H$4,G11*Fee!$F$4)))</f>
        <v>2096000.0000000002</v>
      </c>
      <c r="J11" s="14">
        <f xml:space="preserve"> (IF(OR(B11="#*",B11="#"),F11*Fee!$B$4,F11*Fee!$B$4))+(IF(AND(OR(B11="#*",B11="#"),LEFT(Total!A11)="7"),G11*Fee!$G$4,IF(AND(OR(B11="#*",B11="#"),OR(LEFT(Total!A11)="8",LEFT(Total!A11)="9")),G11*Fee!$H$4,G11*Fee!$F$4)))</f>
        <v>1304000</v>
      </c>
      <c r="K11" s="19">
        <f t="shared" si="4"/>
        <v>1043200</v>
      </c>
      <c r="L11" s="14">
        <f xml:space="preserve"> (IF(OR(B11="#*",B11="#"),F11*Fee!$E$8,F11*Fee!$A$8))+(IF(AND(OR(B11="#*",B11="#"),LEFT(Total!A11)="7"),G11*Fee!$G$8,IF(AND(OR(B11="#*",B11="#"),OR(LEFT(Total!A11)="8",LEFT(Total!A11)="9")),G11*Fee!$H$8,G11*Fee!$F$8)))</f>
        <v>3254000</v>
      </c>
      <c r="M11" s="19">
        <f t="shared" si="5"/>
        <v>2603200</v>
      </c>
      <c r="N11" s="14">
        <f xml:space="preserve"> (IF(OR(B11="#*",B11="#"),F11*Fee!$E$12,F11*Fee!$A$12))+(IF(AND(OR(B11="#*",B11="#"),LEFT(Total!A11)="7"),G11*Fee!$G$12,IF(AND(OR(B11="#*",B11="#"),OR(LEFT(Total!A11)="8",LEFT(Total!A11)="9")),G11*Fee!$H$12,G11*Fee!$F$12)))</f>
        <v>2324000</v>
      </c>
      <c r="O11" s="19">
        <f t="shared" si="6"/>
        <v>1859200</v>
      </c>
      <c r="P11" s="14">
        <f xml:space="preserve"> (IF(OR(B11="#*",B11="#"),F11*Fee!$E$16,F11*Fee!$A$16))+(IF(AND(OR(B11="#*",B11="#"),LEFT(Total!A11)="7"),G11*Fee!$G$16,IF(AND(OR(B11="#*",B11="#"),OR(LEFT(Total!A11)="8",LEFT(Total!A11)="9")),G11*Fee!$H$16,G11*Fee!$F$16)))</f>
        <v>3020000</v>
      </c>
      <c r="Q11" s="19">
        <f t="shared" si="7"/>
        <v>2416000</v>
      </c>
    </row>
    <row r="12" spans="1:17" s="9" customFormat="1" ht="135" customHeight="1" x14ac:dyDescent="0.25">
      <c r="A12" s="14">
        <v>903000</v>
      </c>
      <c r="B12" s="20" t="s">
        <v>2</v>
      </c>
      <c r="C12" s="21" t="s">
        <v>23</v>
      </c>
      <c r="D12" s="22" t="s">
        <v>22</v>
      </c>
      <c r="E12" s="16">
        <v>4</v>
      </c>
      <c r="F12" s="16">
        <v>3</v>
      </c>
      <c r="G12" s="16">
        <v>1</v>
      </c>
      <c r="H12" s="16">
        <v>0</v>
      </c>
      <c r="I12" s="14">
        <f xml:space="preserve"> (IF(OR(B12="#*",B12="#"),F12*Fee!$A$4,F12*Fee!$A$4))+(IF(AND(OR(B12="#*",B12="#"),LEFT(Total!A12)="7"),G12*Fee!$G$4,IF(AND(OR(B12="#*",B12="#"),OR(LEFT(Total!A12)="8",LEFT(Total!A12)="9")),G12*Fee!$H$4,G12*Fee!$F$4)))</f>
        <v>2980000</v>
      </c>
      <c r="J12" s="14">
        <f xml:space="preserve"> (IF(OR(B12="#*",B12="#"),F12*Fee!$B$4,F12*Fee!$B$4))+(IF(AND(OR(B12="#*",B12="#"),LEFT(Total!A12)="7"),G12*Fee!$G$4,IF(AND(OR(B12="#*",B12="#"),OR(LEFT(Total!A12)="8",LEFT(Total!A12)="9")),G12*Fee!$H$4,G12*Fee!$F$4)))</f>
        <v>1900000</v>
      </c>
      <c r="K12" s="19">
        <f t="shared" si="4"/>
        <v>1520000</v>
      </c>
      <c r="L12" s="14">
        <f xml:space="preserve"> (IF(OR(B12="#*",B12="#"),F12*Fee!$E$8,F12*Fee!$A$8))+(IF(AND(OR(B12="#*",B12="#"),LEFT(Total!A12)="7"),G12*Fee!$G$8,IF(AND(OR(B12="#*",B12="#"),OR(LEFT(Total!A12)="8",LEFT(Total!A12)="9")),G12*Fee!$H$8,G12*Fee!$F$8)))</f>
        <v>4910000</v>
      </c>
      <c r="M12" s="19">
        <f t="shared" si="5"/>
        <v>3928000</v>
      </c>
      <c r="N12" s="14">
        <f xml:space="preserve"> (IF(OR(B12="#*",B12="#"),F12*Fee!$E$12,F12*Fee!$A$12))+(IF(AND(OR(B12="#*",B12="#"),LEFT(Total!A12)="7"),G12*Fee!$G$12,IF(AND(OR(B12="#*",B12="#"),OR(LEFT(Total!A12)="8",LEFT(Total!A12)="9")),G12*Fee!$H$12,G12*Fee!$F$12)))</f>
        <v>3360000</v>
      </c>
      <c r="O12" s="19">
        <f t="shared" si="6"/>
        <v>2688000</v>
      </c>
      <c r="P12" s="14">
        <f xml:space="preserve"> (IF(OR(B12="#*",B12="#"),F12*Fee!$E$16,F12*Fee!$A$16))+(IF(AND(OR(B12="#*",B12="#"),LEFT(Total!A12)="7"),G12*Fee!$G$16,IF(AND(OR(B12="#*",B12="#"),OR(LEFT(Total!A12)="8",LEFT(Total!A12)="9")),G12*Fee!$H$16,G12*Fee!$F$16)))</f>
        <v>4520000</v>
      </c>
      <c r="Q12" s="19">
        <f t="shared" si="7"/>
        <v>3616000</v>
      </c>
    </row>
    <row r="13" spans="1:17" s="5" customFormat="1" ht="135" customHeight="1" x14ac:dyDescent="0.25">
      <c r="A13" s="14">
        <v>903000</v>
      </c>
      <c r="B13" s="23" t="s">
        <v>0</v>
      </c>
      <c r="C13" s="21" t="s">
        <v>24</v>
      </c>
      <c r="D13" s="24"/>
      <c r="E13" s="16">
        <v>0.7</v>
      </c>
      <c r="F13" s="16">
        <v>0.7</v>
      </c>
      <c r="G13" s="16"/>
      <c r="H13" s="16">
        <v>0</v>
      </c>
      <c r="I13" s="14">
        <f xml:space="preserve"> (IF(OR(B13="#*",B13="#"),F13*Fee!$A$4,F13*Fee!$A$4))+(IF(AND(OR(B13="#*",B13="#"),LEFT(Total!A13)="7"),G13*Fee!$G$4,IF(AND(OR(B13="#*",B13="#"),OR(LEFT(Total!A13)="8",LEFT(Total!A13)="9")),G13*Fee!$H$4,G13*Fee!$F$4)))</f>
        <v>539000</v>
      </c>
      <c r="J13" s="14">
        <f xml:space="preserve"> (IF(OR(B13="#*",B13="#"),F13*Fee!$B$4,F13*Fee!$B$4))+(IF(AND(OR(B13="#*",B13="#"),LEFT(Total!A13)="7"),G13*Fee!$G$4,IF(AND(OR(B13="#*",B13="#"),OR(LEFT(Total!A13)="8",LEFT(Total!A13)="9")),G13*Fee!$H$4,G13*Fee!$F$4)))</f>
        <v>287000</v>
      </c>
      <c r="K13" s="19">
        <f>J13</f>
        <v>287000</v>
      </c>
      <c r="L13" s="14">
        <f xml:space="preserve"> (IF(OR(B13="#*",B13="#"),F13*Fee!$E$8,F13*Fee!$A$8))+(IF(AND(OR(B13="#*",B13="#"),LEFT(Total!A13)="7"),G13*Fee!$G$8,IF(AND(OR(B13="#*",B13="#"),OR(LEFT(Total!A13)="8",LEFT(Total!A13)="9")),G13*Fee!$H$8,G13*Fee!$F$8)))</f>
        <v>539000</v>
      </c>
      <c r="M13" s="19">
        <f>L13</f>
        <v>539000</v>
      </c>
      <c r="N13" s="14">
        <f xml:space="preserve"> (IF(OR(B13="#*",B13="#"),F13*Fee!$E$12,F13*Fee!$A$12))+(IF(AND(OR(B13="#*",B13="#"),LEFT(Total!A13)="7"),G13*Fee!$G$12,IF(AND(OR(B13="#*",B13="#"),OR(LEFT(Total!A13)="8",LEFT(Total!A13)="9")),G13*Fee!$H$12,G13*Fee!$F$12)))</f>
        <v>539000</v>
      </c>
      <c r="O13" s="19">
        <f>N13</f>
        <v>539000</v>
      </c>
      <c r="P13" s="14">
        <f xml:space="preserve"> (IF(OR(B13="#*",B13="#"),F13*Fee!$E$16,F13*Fee!$A$16))+(IF(AND(OR(B13="#*",B13="#"),LEFT(Total!A13)="7"),G13*Fee!$G$16,IF(AND(OR(B13="#*",B13="#"),OR(LEFT(Total!A13)="8",LEFT(Total!A13)="9")),G13*Fee!$H$16,G13*Fee!$F$16)))</f>
        <v>539000</v>
      </c>
      <c r="Q13" s="19">
        <f>P13</f>
        <v>539000</v>
      </c>
    </row>
    <row r="14" spans="1:17" s="5" customFormat="1" ht="135" customHeight="1" x14ac:dyDescent="0.25">
      <c r="A14" s="14">
        <v>903000</v>
      </c>
      <c r="B14" s="23" t="s">
        <v>0</v>
      </c>
      <c r="C14" s="22" t="s">
        <v>25</v>
      </c>
      <c r="D14" s="25"/>
      <c r="E14" s="16">
        <v>1.3</v>
      </c>
      <c r="F14" s="16">
        <v>1.3</v>
      </c>
      <c r="G14" s="16"/>
      <c r="H14" s="16">
        <v>0</v>
      </c>
      <c r="I14" s="14">
        <f xml:space="preserve"> (IF(OR(B14="#*",B14="#"),F14*Fee!$A$4,F14*Fee!$A$4))+(IF(AND(OR(B14="#*",B14="#"),LEFT(Total!A14)="7"),G14*Fee!$G$4,IF(AND(OR(B14="#*",B14="#"),OR(LEFT(Total!A14)="8",LEFT(Total!A14)="9")),G14*Fee!$H$4,G14*Fee!$F$4)))</f>
        <v>1001000</v>
      </c>
      <c r="J14" s="14">
        <f xml:space="preserve"> (IF(OR(B14="#*",B14="#"),F14*Fee!$B$4,F14*Fee!$B$4))+(IF(AND(OR(B14="#*",B14="#"),LEFT(Total!A14)="7"),G14*Fee!$G$4,IF(AND(OR(B14="#*",B14="#"),OR(LEFT(Total!A14)="8",LEFT(Total!A14)="9")),G14*Fee!$H$4,G14*Fee!$F$4)))</f>
        <v>533000</v>
      </c>
      <c r="K14" s="19">
        <f>J14</f>
        <v>533000</v>
      </c>
      <c r="L14" s="14">
        <f xml:space="preserve"> (IF(OR(B14="#*",B14="#"),F14*Fee!$E$8,F14*Fee!$A$8))+(IF(AND(OR(B14="#*",B14="#"),LEFT(Total!A14)="7"),G14*Fee!$G$8,IF(AND(OR(B14="#*",B14="#"),OR(LEFT(Total!A14)="8",LEFT(Total!A14)="9")),G14*Fee!$H$8,G14*Fee!$F$8)))</f>
        <v>1001000</v>
      </c>
      <c r="M14" s="19">
        <f>L14</f>
        <v>1001000</v>
      </c>
      <c r="N14" s="14">
        <f xml:space="preserve"> (IF(OR(B14="#*",B14="#"),F14*Fee!$E$12,F14*Fee!$A$12))+(IF(AND(OR(B14="#*",B14="#"),LEFT(Total!A14)="7"),G14*Fee!$G$12,IF(AND(OR(B14="#*",B14="#"),OR(LEFT(Total!A14)="8",LEFT(Total!A14)="9")),G14*Fee!$H$12,G14*Fee!$F$12)))</f>
        <v>1001000</v>
      </c>
      <c r="O14" s="19">
        <f>N14</f>
        <v>1001000</v>
      </c>
      <c r="P14" s="14">
        <f xml:space="preserve"> (IF(OR(B14="#*",B14="#"),F14*Fee!$E$16,F14*Fee!$A$16))+(IF(AND(OR(B14="#*",B14="#"),LEFT(Total!A14)="7"),G14*Fee!$G$16,IF(AND(OR(B14="#*",B14="#"),OR(LEFT(Total!A14)="8",LEFT(Total!A14)="9")),G14*Fee!$H$16,G14*Fee!$F$16)))</f>
        <v>1001000</v>
      </c>
      <c r="Q14" s="19">
        <f>P14</f>
        <v>1001000</v>
      </c>
    </row>
    <row r="15" spans="1:17" ht="15" x14ac:dyDescent="0.25">
      <c r="A15" s="32" t="s">
        <v>48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ht="53.25" customHeight="1" x14ac:dyDescent="0.25">
      <c r="A16" s="33">
        <f ca="1">NOW()</f>
        <v>45768.481562615743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</sheetData>
  <mergeCells count="8">
    <mergeCell ref="C1:Q1"/>
    <mergeCell ref="I2:K2"/>
    <mergeCell ref="L2:M2"/>
    <mergeCell ref="A15:Q15"/>
    <mergeCell ref="A16:Q16"/>
    <mergeCell ref="N2:O2"/>
    <mergeCell ref="P2:Q2"/>
    <mergeCell ref="A2:H2"/>
  </mergeCells>
  <conditionalFormatting sqref="A3">
    <cfRule type="duplicateValues" dxfId="1" priority="1"/>
  </conditionalFormatting>
  <conditionalFormatting sqref="A3">
    <cfRule type="duplicateValues" dxfId="0" priority="2"/>
  </conditionalFormatting>
  <printOptions horizontalCentered="1"/>
  <pageMargins left="0.19685039370078741" right="0.19685039370078741" top="0.19685039370078741" bottom="0.19685039370078741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Fee</vt:lpstr>
      <vt:lpstr>Total</vt:lpstr>
      <vt:lpstr>Total!Print_Titles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2025-04-21T07:04:00Z</dcterms:modified>
</cp:coreProperties>
</file>